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ie\OneDrive\SRJNC\Mini League Nov 18\"/>
    </mc:Choice>
  </mc:AlternateContent>
  <xr:revisionPtr revIDLastSave="0" documentId="13_ncr:1_{24C7265E-7364-4806-96A6-10A40E60DBBB}" xr6:coauthVersionLast="40" xr6:coauthVersionMax="40" xr10:uidLastSave="{00000000-0000-0000-0000-000000000000}"/>
  <bookViews>
    <workbookView xWindow="-98" yWindow="-98" windowWidth="20715" windowHeight="13276" xr2:uid="{6A32320F-B3E7-4811-8832-713BD46AA49F}"/>
  </bookViews>
  <sheets>
    <sheet name="Sheet1" sheetId="1" r:id="rId1"/>
  </sheets>
  <definedNames>
    <definedName name="_xlnm._FilterDatabase" localSheetId="0" hidden="1">Sheet1!$A$4:$I$14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13" i="1" l="1"/>
  <c r="G13" i="1"/>
  <c r="F13" i="1"/>
  <c r="I7" i="1"/>
  <c r="G7" i="1"/>
  <c r="F7" i="1"/>
  <c r="G28" i="1" l="1"/>
  <c r="F28" i="1"/>
  <c r="I29" i="1"/>
  <c r="G29" i="1"/>
  <c r="F29" i="1"/>
  <c r="I27" i="1"/>
  <c r="G27" i="1"/>
  <c r="F27" i="1"/>
  <c r="I30" i="1"/>
  <c r="G30" i="1"/>
  <c r="F30" i="1"/>
  <c r="I22" i="1"/>
  <c r="G22" i="1"/>
  <c r="F22" i="1"/>
  <c r="I20" i="1"/>
  <c r="G20" i="1"/>
  <c r="F20" i="1"/>
  <c r="I23" i="1"/>
  <c r="G23" i="1"/>
  <c r="F23" i="1"/>
  <c r="I19" i="1"/>
  <c r="G19" i="1"/>
  <c r="F19" i="1"/>
  <c r="I18" i="1"/>
  <c r="G18" i="1"/>
  <c r="F18" i="1"/>
  <c r="I21" i="1"/>
  <c r="G21" i="1"/>
  <c r="F21" i="1"/>
  <c r="I8" i="1"/>
  <c r="G8" i="1"/>
  <c r="F8" i="1"/>
  <c r="I11" i="1"/>
  <c r="G11" i="1"/>
  <c r="F11" i="1"/>
  <c r="I14" i="1"/>
  <c r="G14" i="1"/>
  <c r="F14" i="1"/>
  <c r="I5" i="1"/>
  <c r="G5" i="1"/>
  <c r="F5" i="1"/>
  <c r="I6" i="1"/>
  <c r="G6" i="1"/>
  <c r="F6" i="1"/>
  <c r="I9" i="1"/>
  <c r="G9" i="1"/>
  <c r="F9" i="1"/>
  <c r="I10" i="1"/>
  <c r="G10" i="1"/>
  <c r="F10" i="1"/>
  <c r="I12" i="1"/>
  <c r="G12" i="1"/>
  <c r="H20" i="1" l="1"/>
  <c r="H21" i="1"/>
  <c r="H7" i="1" l="1"/>
  <c r="H9" i="1"/>
  <c r="H14" i="1"/>
  <c r="H10" i="1"/>
  <c r="H13" i="1"/>
  <c r="H11" i="1"/>
  <c r="H30" i="1" l="1"/>
  <c r="H28" i="1"/>
  <c r="H29" i="1"/>
  <c r="H27" i="1"/>
  <c r="H19" i="1"/>
  <c r="H22" i="1"/>
  <c r="H23" i="1"/>
  <c r="H18" i="1"/>
  <c r="H12" i="1"/>
  <c r="H8" i="1"/>
  <c r="H6" i="1"/>
  <c r="H5" i="1"/>
</calcChain>
</file>

<file path=xl/sharedStrings.xml><?xml version="1.0" encoding="utf-8"?>
<sst xmlns="http://schemas.openxmlformats.org/spreadsheetml/2006/main" count="153" uniqueCount="46">
  <si>
    <t>Name</t>
  </si>
  <si>
    <t>Played</t>
  </si>
  <si>
    <t>Won</t>
  </si>
  <si>
    <t>Drawn</t>
  </si>
  <si>
    <t>Loss</t>
  </si>
  <si>
    <t>Goals Scored</t>
  </si>
  <si>
    <t>Goals Against</t>
  </si>
  <si>
    <t>Goals +/-</t>
  </si>
  <si>
    <t>Points</t>
  </si>
  <si>
    <t>Bourne</t>
  </si>
  <si>
    <t>Yaxley</t>
  </si>
  <si>
    <t>Shooting Stars 2</t>
  </si>
  <si>
    <t>Score</t>
  </si>
  <si>
    <t>v</t>
  </si>
  <si>
    <t>November 2018 Mini League Points Table</t>
  </si>
  <si>
    <t>Group One (U11)</t>
  </si>
  <si>
    <t>Bourne Black</t>
  </si>
  <si>
    <t>Bourne Green</t>
  </si>
  <si>
    <t>Total Sports 2</t>
  </si>
  <si>
    <t>Shooting Stars 3</t>
  </si>
  <si>
    <t>S&amp;R Falcons</t>
  </si>
  <si>
    <t>S&amp;R Hawks</t>
  </si>
  <si>
    <t>S&amp;R Ospreys</t>
  </si>
  <si>
    <t>S&amp;R Kites</t>
  </si>
  <si>
    <t>Shooting Stars 3 (replacing Fenland)</t>
  </si>
  <si>
    <t>Group Two (U13)</t>
  </si>
  <si>
    <t>Gretton Bluebelles</t>
  </si>
  <si>
    <t>S&amp;R Thunder</t>
  </si>
  <si>
    <t>Total Sports 1</t>
  </si>
  <si>
    <t>S&amp;R Storm</t>
  </si>
  <si>
    <t>S&amp;R Lightning</t>
  </si>
  <si>
    <t>Total Sports 3</t>
  </si>
  <si>
    <t>Group One U11</t>
  </si>
  <si>
    <t>Group Two U13</t>
  </si>
  <si>
    <t>Group Three u9</t>
  </si>
  <si>
    <t>Total  Sports 2</t>
  </si>
  <si>
    <t>Fenland (Shooting Stars 3)</t>
  </si>
  <si>
    <t>Shooting Stars 1a</t>
  </si>
  <si>
    <t>Fenland (Shooting Stars 1b)</t>
  </si>
  <si>
    <t>Group Three (U9)</t>
  </si>
  <si>
    <t>Shooting Stars 1b (replacing Fenland)</t>
  </si>
  <si>
    <t>Week One</t>
  </si>
  <si>
    <t>Week Two</t>
  </si>
  <si>
    <t>Shooting Stars 1</t>
  </si>
  <si>
    <t xml:space="preserve">Shooting Stars 3(for Fenland) </t>
  </si>
  <si>
    <t xml:space="preserve">Shooting Stars (for Fenland)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</si>
</sst>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1" fillId="2" borderId="0" xfId="1"/>
    <xf numFmtId="0" fontId="1" fillId="2" borderId="0" xfId="1" applyAlignment="1">
      <alignment horizontal="right"/>
    </xf>
    <xf numFmtId="0" fontId="1" fillId="3" borderId="0" xfId="2" applyAlignment="1">
      <alignment horizontal="right"/>
    </xf>
    <xf numFmtId="0" fontId="1" fillId="4" borderId="0" xfId="3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1" applyFont="1" applyAlignment="1">
      <alignment horizontal="center"/>
    </xf>
    <xf numFmtId="0" fontId="2" fillId="3" borderId="0" xfId="2" applyFont="1" applyAlignment="1">
      <alignment horizontal="center"/>
    </xf>
    <xf numFmtId="0" fontId="2" fillId="4" borderId="0" xfId="3" applyFont="1" applyAlignment="1">
      <alignment horizontal="center"/>
    </xf>
    <xf numFmtId="0" fontId="2" fillId="0" borderId="0" xfId="0" applyFont="1"/>
    <xf numFmtId="0" fontId="2" fillId="2" borderId="0" xfId="1" applyFont="1" applyAlignment="1">
      <alignment horizontal="right"/>
    </xf>
    <xf numFmtId="0" fontId="2" fillId="2" borderId="0" xfId="1" applyFont="1" applyAlignment="1">
      <alignment horizontal="left"/>
    </xf>
    <xf numFmtId="0" fontId="2" fillId="5" borderId="0" xfId="4" applyFont="1"/>
    <xf numFmtId="0" fontId="2" fillId="5" borderId="0" xfId="4" applyFont="1" applyAlignment="1">
      <alignment horizontal="right"/>
    </xf>
    <xf numFmtId="0" fontId="0" fillId="4" borderId="0" xfId="3" applyFont="1" applyAlignment="1">
      <alignment horizontal="right"/>
    </xf>
    <xf numFmtId="0" fontId="2" fillId="0" borderId="0" xfId="0" applyFont="1" applyAlignment="1">
      <alignment horizontal="center"/>
    </xf>
    <xf numFmtId="0" fontId="0" fillId="2" borderId="0" xfId="1" applyFont="1"/>
    <xf numFmtId="0" fontId="0" fillId="3" borderId="0" xfId="2" applyFont="1"/>
    <xf numFmtId="0" fontId="0" fillId="4" borderId="0" xfId="3" applyFont="1"/>
    <xf numFmtId="0" fontId="2" fillId="5" borderId="0" xfId="4" applyFont="1" applyAlignment="1">
      <alignment horizontal="center"/>
    </xf>
    <xf numFmtId="0" fontId="1" fillId="2" borderId="0" xfId="1" applyAlignment="1">
      <alignment horizontal="center"/>
    </xf>
    <xf numFmtId="0" fontId="1" fillId="3" borderId="0" xfId="2" applyAlignment="1">
      <alignment horizontal="center"/>
    </xf>
    <xf numFmtId="0" fontId="1" fillId="4" borderId="0" xfId="3" applyAlignment="1">
      <alignment horizontal="center"/>
    </xf>
    <xf numFmtId="15" fontId="1" fillId="2" borderId="0" xfId="1" applyNumberFormat="1" applyAlignment="1">
      <alignment horizontal="right"/>
    </xf>
    <xf numFmtId="15" fontId="1" fillId="3" borderId="0" xfId="2" applyNumberFormat="1" applyAlignment="1">
      <alignment horizontal="right"/>
    </xf>
    <xf numFmtId="15" fontId="1" fillId="4" borderId="0" xfId="3" applyNumberFormat="1" applyAlignment="1">
      <alignment horizontal="right"/>
    </xf>
    <xf numFmtId="0" fontId="1" fillId="2" borderId="0" xfId="1" applyAlignment="1">
      <alignment horizontal="left"/>
    </xf>
    <xf numFmtId="0" fontId="1" fillId="3" borderId="0" xfId="2" applyAlignment="1">
      <alignment horizontal="left"/>
    </xf>
    <xf numFmtId="0" fontId="1" fillId="3" borderId="0" xfId="2"/>
    <xf numFmtId="0" fontId="1" fillId="4" borderId="0" xfId="3" applyAlignment="1">
      <alignment horizontal="left"/>
    </xf>
    <xf numFmtId="0" fontId="1" fillId="4" borderId="0" xfId="3"/>
    <xf numFmtId="0" fontId="0" fillId="2" borderId="0" xfId="1" applyFont="1" applyAlignment="1">
      <alignment horizontal="right"/>
    </xf>
    <xf numFmtId="0" fontId="2" fillId="3" borderId="0" xfId="2" applyFont="1" applyAlignment="1">
      <alignment horizontal="right"/>
    </xf>
    <xf numFmtId="0" fontId="2" fillId="4" borderId="0" xfId="3" applyFont="1" applyAlignment="1">
      <alignment horizontal="right"/>
    </xf>
    <xf numFmtId="15" fontId="0" fillId="2" borderId="0" xfId="1" applyNumberFormat="1" applyFont="1" applyAlignment="1">
      <alignment horizontal="right"/>
    </xf>
    <xf numFmtId="0" fontId="0" fillId="3" borderId="0" xfId="2" applyFont="1" applyAlignment="1">
      <alignment horizontal="right"/>
    </xf>
    <xf numFmtId="15" fontId="0" fillId="3" borderId="0" xfId="2" applyNumberFormat="1" applyFont="1" applyAlignment="1">
      <alignment horizontal="right"/>
    </xf>
    <xf numFmtId="15" fontId="0" fillId="4" borderId="0" xfId="3" applyNumberFormat="1" applyFont="1" applyAlignment="1">
      <alignment horizontal="right"/>
    </xf>
    <xf numFmtId="0" fontId="2" fillId="4" borderId="0" xfId="3" applyFont="1"/>
    <xf numFmtId="0" fontId="2" fillId="0" borderId="0" xfId="0" applyFont="1" applyAlignment="1">
      <alignment horizontal="center"/>
    </xf>
  </cellXfs>
  <cellStyles count="5">
    <cellStyle name="20% - Accent2" xfId="1" builtinId="34"/>
    <cellStyle name="20% - Accent4" xfId="2" builtinId="42"/>
    <cellStyle name="20% - Accent5" xfId="3" builtinId="46"/>
    <cellStyle name="20% - Accent6" xfId="4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5F41-771F-4A62-9B56-E7CFCA34DF5B}">
  <sheetPr>
    <pageSetUpPr fitToPage="1"/>
  </sheetPr>
  <dimension ref="A2:M69"/>
  <sheetViews>
    <sheetView tabSelected="1" topLeftCell="A20" zoomScale="117" workbookViewId="0">
      <selection activeCell="H55" sqref="H55"/>
    </sheetView>
  </sheetViews>
  <sheetFormatPr defaultRowHeight="14.25" x14ac:dyDescent="0.45"/>
  <cols>
    <col min="1" max="1" width="30.46484375" customWidth="1"/>
    <col min="2" max="2" width="19.86328125" style="6" bestFit="1" customWidth="1"/>
    <col min="3" max="3" width="5.19921875" style="6" bestFit="1" customWidth="1"/>
    <col min="4" max="4" width="6.06640625" style="16" bestFit="1" customWidth="1"/>
    <col min="5" max="5" width="5.19921875" style="5" bestFit="1" customWidth="1"/>
    <col min="6" max="6" width="19.86328125" bestFit="1" customWidth="1"/>
    <col min="7" max="7" width="11.73046875" bestFit="1" customWidth="1"/>
    <col min="8" max="8" width="22.265625" bestFit="1" customWidth="1"/>
    <col min="9" max="9" width="5.796875" bestFit="1" customWidth="1"/>
    <col min="12" max="12" width="22.265625" bestFit="1" customWidth="1"/>
  </cols>
  <sheetData>
    <row r="2" spans="1:9" s="10" customFormat="1" x14ac:dyDescent="0.45">
      <c r="A2" s="40" t="s">
        <v>14</v>
      </c>
      <c r="B2" s="40"/>
      <c r="C2" s="40"/>
      <c r="D2" s="40"/>
      <c r="E2" s="40"/>
      <c r="F2" s="40"/>
      <c r="G2" s="40"/>
      <c r="H2" s="40"/>
      <c r="I2" s="40"/>
    </row>
    <row r="3" spans="1:9" x14ac:dyDescent="0.45">
      <c r="A3" s="10" t="s">
        <v>15</v>
      </c>
      <c r="C3"/>
      <c r="E3"/>
    </row>
    <row r="4" spans="1:9" s="10" customFormat="1" x14ac:dyDescent="0.45">
      <c r="A4" s="13" t="s">
        <v>0</v>
      </c>
      <c r="B4" s="14" t="s">
        <v>1</v>
      </c>
      <c r="C4" s="14" t="s">
        <v>2</v>
      </c>
      <c r="D4" s="20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</row>
    <row r="5" spans="1:9" x14ac:dyDescent="0.45">
      <c r="A5" s="17" t="s">
        <v>22</v>
      </c>
      <c r="B5" s="2">
        <v>4</v>
      </c>
      <c r="C5" s="2">
        <v>4</v>
      </c>
      <c r="D5" s="21">
        <v>0</v>
      </c>
      <c r="E5" s="2">
        <v>0</v>
      </c>
      <c r="F5" s="2">
        <f>(15+10+11)</f>
        <v>36</v>
      </c>
      <c r="G5" s="2">
        <f>(1+0+1)</f>
        <v>2</v>
      </c>
      <c r="H5" s="2">
        <f t="shared" ref="H5:H14" si="0">(F5-G5)</f>
        <v>34</v>
      </c>
      <c r="I5" s="2">
        <f>(10+5+5)</f>
        <v>20</v>
      </c>
    </row>
    <row r="6" spans="1:9" x14ac:dyDescent="0.45">
      <c r="A6" s="17" t="s">
        <v>16</v>
      </c>
      <c r="B6" s="2">
        <v>4</v>
      </c>
      <c r="C6" s="2">
        <v>3</v>
      </c>
      <c r="D6" s="21">
        <v>1</v>
      </c>
      <c r="E6" s="2">
        <v>0</v>
      </c>
      <c r="F6" s="2">
        <f>(9+10+5)</f>
        <v>24</v>
      </c>
      <c r="G6" s="2">
        <f>(5+1)</f>
        <v>6</v>
      </c>
      <c r="H6" s="2">
        <f t="shared" si="0"/>
        <v>18</v>
      </c>
      <c r="I6" s="2">
        <f>(8+5+5)</f>
        <v>18</v>
      </c>
    </row>
    <row r="7" spans="1:9" x14ac:dyDescent="0.45">
      <c r="A7" s="17" t="s">
        <v>23</v>
      </c>
      <c r="B7" s="2">
        <v>4</v>
      </c>
      <c r="C7" s="2">
        <v>3</v>
      </c>
      <c r="D7" s="21">
        <v>0</v>
      </c>
      <c r="E7" s="2">
        <v>1</v>
      </c>
      <c r="F7" s="2">
        <f>(5+9+4)</f>
        <v>18</v>
      </c>
      <c r="G7" s="2">
        <f>(6+1+1)</f>
        <v>8</v>
      </c>
      <c r="H7" s="2">
        <f t="shared" si="0"/>
        <v>10</v>
      </c>
      <c r="I7" s="2">
        <f>(6+5+5)</f>
        <v>16</v>
      </c>
    </row>
    <row r="8" spans="1:9" x14ac:dyDescent="0.45">
      <c r="A8" s="17" t="s">
        <v>11</v>
      </c>
      <c r="B8" s="2">
        <v>4</v>
      </c>
      <c r="C8" s="2">
        <v>2</v>
      </c>
      <c r="D8" s="21">
        <v>0</v>
      </c>
      <c r="E8" s="2">
        <v>2</v>
      </c>
      <c r="F8" s="2">
        <f>(6+6)</f>
        <v>12</v>
      </c>
      <c r="G8" s="2">
        <f>(2+10+0)</f>
        <v>12</v>
      </c>
      <c r="H8" s="2">
        <f t="shared" si="0"/>
        <v>0</v>
      </c>
      <c r="I8" s="2">
        <f>(7+1+5)</f>
        <v>13</v>
      </c>
    </row>
    <row r="9" spans="1:9" x14ac:dyDescent="0.45">
      <c r="A9" s="17" t="s">
        <v>21</v>
      </c>
      <c r="B9" s="2">
        <v>4</v>
      </c>
      <c r="C9" s="2">
        <v>2</v>
      </c>
      <c r="D9" s="21">
        <v>0</v>
      </c>
      <c r="E9" s="2">
        <v>2</v>
      </c>
      <c r="F9" s="2">
        <f>(7+4+1)</f>
        <v>12</v>
      </c>
      <c r="G9" s="2">
        <f>(5+2+5)</f>
        <v>12</v>
      </c>
      <c r="H9" s="2">
        <f t="shared" si="0"/>
        <v>0</v>
      </c>
      <c r="I9" s="2">
        <f>(6+5+1)</f>
        <v>12</v>
      </c>
    </row>
    <row r="10" spans="1:9" x14ac:dyDescent="0.45">
      <c r="A10" s="17" t="s">
        <v>18</v>
      </c>
      <c r="B10" s="2">
        <v>4</v>
      </c>
      <c r="C10" s="2">
        <v>2</v>
      </c>
      <c r="D10" s="21">
        <v>0</v>
      </c>
      <c r="E10" s="2">
        <v>2</v>
      </c>
      <c r="F10" s="2">
        <f>(5+6+1)</f>
        <v>12</v>
      </c>
      <c r="G10" s="2">
        <f>(7+0+8)</f>
        <v>15</v>
      </c>
      <c r="H10" s="2">
        <f t="shared" si="0"/>
        <v>-3</v>
      </c>
      <c r="I10" s="2">
        <f>(6+5+1)</f>
        <v>12</v>
      </c>
    </row>
    <row r="11" spans="1:9" x14ac:dyDescent="0.45">
      <c r="A11" s="17" t="s">
        <v>10</v>
      </c>
      <c r="B11" s="2">
        <v>4</v>
      </c>
      <c r="C11" s="2">
        <v>1</v>
      </c>
      <c r="D11" s="21">
        <v>1</v>
      </c>
      <c r="E11" s="2">
        <v>2</v>
      </c>
      <c r="F11" s="2">
        <f>(2+0+8+0)</f>
        <v>10</v>
      </c>
      <c r="G11" s="2">
        <f>(13+1+6)</f>
        <v>20</v>
      </c>
      <c r="H11" s="2">
        <f t="shared" si="0"/>
        <v>-10</v>
      </c>
      <c r="I11" s="2">
        <f>(4+5+1)</f>
        <v>10</v>
      </c>
    </row>
    <row r="12" spans="1:9" x14ac:dyDescent="0.45">
      <c r="A12" s="17" t="s">
        <v>20</v>
      </c>
      <c r="B12" s="2">
        <v>4</v>
      </c>
      <c r="C12" s="2">
        <v>1</v>
      </c>
      <c r="D12" s="21">
        <v>1</v>
      </c>
      <c r="E12" s="2">
        <v>2</v>
      </c>
      <c r="F12" s="2">
        <v>3</v>
      </c>
      <c r="G12" s="2">
        <f>(1+6+10)</f>
        <v>17</v>
      </c>
      <c r="H12" s="2">
        <f t="shared" si="0"/>
        <v>-14</v>
      </c>
      <c r="I12" s="2">
        <f>(8+1+1)</f>
        <v>10</v>
      </c>
    </row>
    <row r="13" spans="1:9" x14ac:dyDescent="0.45">
      <c r="A13" s="17" t="s">
        <v>17</v>
      </c>
      <c r="B13" s="2">
        <v>4</v>
      </c>
      <c r="C13" s="2">
        <v>0</v>
      </c>
      <c r="D13" s="21">
        <v>1</v>
      </c>
      <c r="E13" s="2">
        <v>3</v>
      </c>
      <c r="F13" s="2">
        <f>(2+1)</f>
        <v>3</v>
      </c>
      <c r="G13" s="2">
        <f>(2+4+4)</f>
        <v>10</v>
      </c>
      <c r="H13" s="2">
        <f t="shared" si="0"/>
        <v>-7</v>
      </c>
      <c r="I13" s="2">
        <f>(4+2+1)</f>
        <v>7</v>
      </c>
    </row>
    <row r="14" spans="1:9" x14ac:dyDescent="0.45">
      <c r="A14" s="17" t="s">
        <v>24</v>
      </c>
      <c r="B14" s="2">
        <v>4</v>
      </c>
      <c r="C14" s="2">
        <v>0</v>
      </c>
      <c r="D14" s="21">
        <v>0</v>
      </c>
      <c r="E14" s="2">
        <v>4</v>
      </c>
      <c r="F14" s="2">
        <f>(2+1+1)</f>
        <v>4</v>
      </c>
      <c r="G14" s="2">
        <f>(10+9+11)</f>
        <v>30</v>
      </c>
      <c r="H14" s="2">
        <f t="shared" si="0"/>
        <v>-26</v>
      </c>
      <c r="I14" s="2">
        <f>(2+1+1)</f>
        <v>4</v>
      </c>
    </row>
    <row r="15" spans="1:9" x14ac:dyDescent="0.45">
      <c r="C15"/>
      <c r="E15"/>
    </row>
    <row r="16" spans="1:9" x14ac:dyDescent="0.45">
      <c r="A16" s="10" t="s">
        <v>25</v>
      </c>
      <c r="E16" s="6"/>
      <c r="F16" s="6"/>
      <c r="G16" s="6"/>
      <c r="H16" s="6"/>
      <c r="I16" s="6"/>
    </row>
    <row r="17" spans="1:9" s="10" customFormat="1" x14ac:dyDescent="0.45">
      <c r="A17" s="13" t="s">
        <v>0</v>
      </c>
      <c r="B17" s="14" t="s">
        <v>1</v>
      </c>
      <c r="C17" s="14" t="s">
        <v>2</v>
      </c>
      <c r="D17" s="20" t="s">
        <v>3</v>
      </c>
      <c r="E17" s="14" t="s">
        <v>4</v>
      </c>
      <c r="F17" s="14" t="s">
        <v>5</v>
      </c>
      <c r="G17" s="14" t="s">
        <v>6</v>
      </c>
      <c r="H17" s="14" t="s">
        <v>7</v>
      </c>
      <c r="I17" s="14" t="s">
        <v>8</v>
      </c>
    </row>
    <row r="18" spans="1:9" x14ac:dyDescent="0.45">
      <c r="A18" s="18" t="s">
        <v>37</v>
      </c>
      <c r="B18" s="3">
        <v>2</v>
      </c>
      <c r="C18" s="3">
        <v>2</v>
      </c>
      <c r="D18" s="22">
        <v>0</v>
      </c>
      <c r="E18" s="3">
        <v>0</v>
      </c>
      <c r="F18" s="3">
        <f>(21+11)</f>
        <v>32</v>
      </c>
      <c r="G18" s="36">
        <f>(3+4)</f>
        <v>7</v>
      </c>
      <c r="H18" s="3">
        <f t="shared" ref="H18:H23" si="1">(F18-G18)</f>
        <v>25</v>
      </c>
      <c r="I18" s="3">
        <f>(5+5)</f>
        <v>10</v>
      </c>
    </row>
    <row r="19" spans="1:9" x14ac:dyDescent="0.45">
      <c r="A19" s="18" t="s">
        <v>40</v>
      </c>
      <c r="B19" s="3">
        <v>2</v>
      </c>
      <c r="C19" s="3">
        <v>1</v>
      </c>
      <c r="D19" s="22">
        <v>1</v>
      </c>
      <c r="E19" s="3">
        <v>0</v>
      </c>
      <c r="F19" s="3">
        <f>(7+23)</f>
        <v>30</v>
      </c>
      <c r="G19" s="3">
        <f>(7+2)</f>
        <v>9</v>
      </c>
      <c r="H19" s="3">
        <f t="shared" si="1"/>
        <v>21</v>
      </c>
      <c r="I19" s="3">
        <f>(3+5)</f>
        <v>8</v>
      </c>
    </row>
    <row r="20" spans="1:9" x14ac:dyDescent="0.45">
      <c r="A20" s="18" t="s">
        <v>9</v>
      </c>
      <c r="B20" s="3">
        <v>2</v>
      </c>
      <c r="C20" s="3">
        <v>1</v>
      </c>
      <c r="D20" s="22">
        <v>1</v>
      </c>
      <c r="E20" s="3">
        <v>0</v>
      </c>
      <c r="F20" s="3">
        <f>(7+12)</f>
        <v>19</v>
      </c>
      <c r="G20" s="3">
        <f>(7+4)</f>
        <v>11</v>
      </c>
      <c r="H20" s="3">
        <f t="shared" si="1"/>
        <v>8</v>
      </c>
      <c r="I20" s="3">
        <f>(3+5)</f>
        <v>8</v>
      </c>
    </row>
    <row r="21" spans="1:9" x14ac:dyDescent="0.45">
      <c r="A21" s="18" t="s">
        <v>28</v>
      </c>
      <c r="B21" s="3">
        <v>2</v>
      </c>
      <c r="C21" s="3">
        <v>0</v>
      </c>
      <c r="D21" s="22">
        <v>1</v>
      </c>
      <c r="E21" s="3">
        <v>1</v>
      </c>
      <c r="F21" s="36">
        <f>(17+4)</f>
        <v>21</v>
      </c>
      <c r="G21" s="3">
        <f>(17+11)</f>
        <v>28</v>
      </c>
      <c r="H21" s="3">
        <f t="shared" si="1"/>
        <v>-7</v>
      </c>
      <c r="I21" s="3">
        <f>(3+1)</f>
        <v>4</v>
      </c>
    </row>
    <row r="22" spans="1:9" x14ac:dyDescent="0.45">
      <c r="A22" s="18" t="s">
        <v>27</v>
      </c>
      <c r="B22" s="3">
        <v>2</v>
      </c>
      <c r="C22" s="3">
        <v>0</v>
      </c>
      <c r="D22" s="22">
        <v>1</v>
      </c>
      <c r="E22" s="3">
        <v>1</v>
      </c>
      <c r="F22" s="3">
        <f>(17+4)</f>
        <v>21</v>
      </c>
      <c r="G22" s="3">
        <f>(17+12)</f>
        <v>29</v>
      </c>
      <c r="H22" s="3">
        <f t="shared" si="1"/>
        <v>-8</v>
      </c>
      <c r="I22" s="3">
        <f>(3+1)</f>
        <v>4</v>
      </c>
    </row>
    <row r="23" spans="1:9" x14ac:dyDescent="0.45">
      <c r="A23" s="18" t="s">
        <v>26</v>
      </c>
      <c r="B23" s="3">
        <v>2</v>
      </c>
      <c r="C23" s="3">
        <v>0</v>
      </c>
      <c r="D23" s="22">
        <v>0</v>
      </c>
      <c r="E23" s="3">
        <v>2</v>
      </c>
      <c r="F23" s="3">
        <f>(3+2)</f>
        <v>5</v>
      </c>
      <c r="G23" s="3">
        <f>(21+23)</f>
        <v>44</v>
      </c>
      <c r="H23" s="3">
        <f t="shared" si="1"/>
        <v>-39</v>
      </c>
      <c r="I23" s="3">
        <f>(1+1)</f>
        <v>2</v>
      </c>
    </row>
    <row r="24" spans="1:9" x14ac:dyDescent="0.45">
      <c r="C24"/>
      <c r="E24"/>
    </row>
    <row r="25" spans="1:9" x14ac:dyDescent="0.45">
      <c r="A25" s="10" t="s">
        <v>39</v>
      </c>
      <c r="E25" s="6"/>
      <c r="F25" s="6"/>
      <c r="G25" s="6"/>
      <c r="H25" s="6"/>
      <c r="I25" s="6"/>
    </row>
    <row r="26" spans="1:9" s="10" customFormat="1" x14ac:dyDescent="0.45">
      <c r="A26" s="13" t="s">
        <v>0</v>
      </c>
      <c r="B26" s="14" t="s">
        <v>1</v>
      </c>
      <c r="C26" s="14" t="s">
        <v>2</v>
      </c>
      <c r="D26" s="20" t="s">
        <v>3</v>
      </c>
      <c r="E26" s="14" t="s">
        <v>4</v>
      </c>
      <c r="F26" s="14" t="s">
        <v>5</v>
      </c>
      <c r="G26" s="14" t="s">
        <v>6</v>
      </c>
      <c r="H26" s="14" t="s">
        <v>7</v>
      </c>
      <c r="I26" s="14" t="s">
        <v>8</v>
      </c>
    </row>
    <row r="27" spans="1:9" x14ac:dyDescent="0.45">
      <c r="A27" s="19" t="s">
        <v>31</v>
      </c>
      <c r="B27" s="4">
        <v>2</v>
      </c>
      <c r="C27" s="4">
        <v>2</v>
      </c>
      <c r="D27" s="23">
        <v>0</v>
      </c>
      <c r="E27" s="4">
        <v>0</v>
      </c>
      <c r="F27" s="4">
        <f>(6+11)</f>
        <v>17</v>
      </c>
      <c r="G27" s="4">
        <f>(5+0)</f>
        <v>5</v>
      </c>
      <c r="H27" s="4">
        <f>(F27-G27)</f>
        <v>12</v>
      </c>
      <c r="I27" s="4">
        <f>(5+5)</f>
        <v>10</v>
      </c>
    </row>
    <row r="28" spans="1:9" x14ac:dyDescent="0.45">
      <c r="A28" s="19" t="s">
        <v>19</v>
      </c>
      <c r="B28" s="4">
        <v>2</v>
      </c>
      <c r="C28" s="4">
        <v>1</v>
      </c>
      <c r="D28" s="23">
        <v>0</v>
      </c>
      <c r="E28" s="4">
        <v>1</v>
      </c>
      <c r="F28" s="15">
        <f>(8+3)</f>
        <v>11</v>
      </c>
      <c r="G28" s="4">
        <f>(0+4)</f>
        <v>4</v>
      </c>
      <c r="H28" s="4">
        <f>(F28-G28)</f>
        <v>7</v>
      </c>
      <c r="I28" s="4">
        <f>(5+2)</f>
        <v>7</v>
      </c>
    </row>
    <row r="29" spans="1:9" x14ac:dyDescent="0.45">
      <c r="A29" s="19" t="s">
        <v>30</v>
      </c>
      <c r="B29" s="4">
        <v>2</v>
      </c>
      <c r="C29" s="4">
        <v>1</v>
      </c>
      <c r="D29" s="23">
        <v>0</v>
      </c>
      <c r="E29" s="4">
        <v>1</v>
      </c>
      <c r="F29" s="4">
        <f>(5+4)</f>
        <v>9</v>
      </c>
      <c r="G29" s="4">
        <f>(6+3)</f>
        <v>9</v>
      </c>
      <c r="H29" s="4">
        <f>(F29-G29)</f>
        <v>0</v>
      </c>
      <c r="I29" s="4">
        <f>(2+5)</f>
        <v>7</v>
      </c>
    </row>
    <row r="30" spans="1:9" x14ac:dyDescent="0.45">
      <c r="A30" s="19" t="s">
        <v>29</v>
      </c>
      <c r="B30" s="4">
        <v>2</v>
      </c>
      <c r="C30" s="4">
        <v>0</v>
      </c>
      <c r="D30" s="23">
        <v>0</v>
      </c>
      <c r="E30" s="4">
        <v>2</v>
      </c>
      <c r="F30" s="4">
        <f>(0+0)</f>
        <v>0</v>
      </c>
      <c r="G30" s="4">
        <f>(8+11)</f>
        <v>19</v>
      </c>
      <c r="H30" s="4">
        <f>(F30-G30)</f>
        <v>-19</v>
      </c>
      <c r="I30" s="4">
        <f>(1+1)</f>
        <v>2</v>
      </c>
    </row>
    <row r="33" spans="1:13" hidden="1" x14ac:dyDescent="0.45">
      <c r="A33" s="39" t="s">
        <v>41</v>
      </c>
      <c r="B33" s="11" t="s">
        <v>32</v>
      </c>
      <c r="C33" s="11" t="s">
        <v>12</v>
      </c>
      <c r="D33" s="7"/>
      <c r="E33" s="12" t="s">
        <v>12</v>
      </c>
      <c r="F33" s="1"/>
    </row>
    <row r="34" spans="1:13" hidden="1" x14ac:dyDescent="0.45">
      <c r="B34" s="2" t="s">
        <v>16</v>
      </c>
      <c r="C34" s="2">
        <v>2</v>
      </c>
      <c r="D34" s="7" t="s">
        <v>13</v>
      </c>
      <c r="E34" s="27">
        <v>2</v>
      </c>
      <c r="F34" s="1" t="s">
        <v>10</v>
      </c>
    </row>
    <row r="35" spans="1:13" hidden="1" x14ac:dyDescent="0.45">
      <c r="B35" s="2" t="s">
        <v>17</v>
      </c>
      <c r="C35" s="2">
        <v>0</v>
      </c>
      <c r="D35" s="7" t="s">
        <v>13</v>
      </c>
      <c r="E35" s="27">
        <v>2</v>
      </c>
      <c r="F35" s="1" t="s">
        <v>18</v>
      </c>
    </row>
    <row r="36" spans="1:13" hidden="1" x14ac:dyDescent="0.45">
      <c r="B36" s="24" t="s">
        <v>36</v>
      </c>
      <c r="C36" s="2">
        <v>1</v>
      </c>
      <c r="D36" s="7" t="s">
        <v>13</v>
      </c>
      <c r="E36" s="27">
        <v>3</v>
      </c>
      <c r="F36" s="1" t="s">
        <v>20</v>
      </c>
    </row>
    <row r="37" spans="1:13" hidden="1" x14ac:dyDescent="0.45">
      <c r="B37" s="2" t="s">
        <v>11</v>
      </c>
      <c r="C37" s="2">
        <v>4</v>
      </c>
      <c r="D37" s="7" t="s">
        <v>13</v>
      </c>
      <c r="E37" s="27">
        <v>0</v>
      </c>
      <c r="F37" s="1" t="s">
        <v>21</v>
      </c>
    </row>
    <row r="38" spans="1:13" hidden="1" x14ac:dyDescent="0.45">
      <c r="B38" s="2" t="s">
        <v>22</v>
      </c>
      <c r="C38" s="2">
        <v>4</v>
      </c>
      <c r="D38" s="7" t="s">
        <v>13</v>
      </c>
      <c r="E38" s="27">
        <v>1</v>
      </c>
      <c r="F38" s="1" t="s">
        <v>23</v>
      </c>
    </row>
    <row r="39" spans="1:13" hidden="1" x14ac:dyDescent="0.45">
      <c r="B39" s="24" t="s">
        <v>35</v>
      </c>
      <c r="C39" s="2">
        <v>3</v>
      </c>
      <c r="D39" s="7" t="s">
        <v>13</v>
      </c>
      <c r="E39" s="27">
        <v>7</v>
      </c>
      <c r="F39" s="1" t="s">
        <v>16</v>
      </c>
    </row>
    <row r="40" spans="1:13" hidden="1" x14ac:dyDescent="0.45">
      <c r="B40" s="2" t="s">
        <v>20</v>
      </c>
      <c r="C40" s="2">
        <v>0</v>
      </c>
      <c r="D40" s="7" t="s">
        <v>13</v>
      </c>
      <c r="E40" s="27">
        <v>0</v>
      </c>
      <c r="F40" s="1" t="s">
        <v>17</v>
      </c>
    </row>
    <row r="41" spans="1:13" hidden="1" x14ac:dyDescent="0.45">
      <c r="B41" s="2" t="s">
        <v>21</v>
      </c>
      <c r="C41" s="2">
        <v>7</v>
      </c>
      <c r="D41" s="7" t="s">
        <v>13</v>
      </c>
      <c r="E41" s="27">
        <v>1</v>
      </c>
      <c r="F41" s="1" t="s">
        <v>36</v>
      </c>
    </row>
    <row r="42" spans="1:13" hidden="1" x14ac:dyDescent="0.45">
      <c r="B42" s="2" t="s">
        <v>23</v>
      </c>
      <c r="C42" s="2">
        <v>4</v>
      </c>
      <c r="D42" s="7" t="s">
        <v>13</v>
      </c>
      <c r="E42" s="27">
        <v>2</v>
      </c>
      <c r="F42" s="1" t="s">
        <v>11</v>
      </c>
    </row>
    <row r="43" spans="1:13" hidden="1" x14ac:dyDescent="0.45">
      <c r="B43" s="2" t="s">
        <v>10</v>
      </c>
      <c r="C43" s="2">
        <v>0</v>
      </c>
      <c r="D43" s="7" t="s">
        <v>13</v>
      </c>
      <c r="E43" s="27">
        <v>11</v>
      </c>
      <c r="F43" s="1" t="s">
        <v>22</v>
      </c>
    </row>
    <row r="44" spans="1:13" hidden="1" x14ac:dyDescent="0.45">
      <c r="B44" s="33" t="s">
        <v>33</v>
      </c>
      <c r="C44" s="3"/>
      <c r="D44" s="8"/>
      <c r="E44" s="28"/>
      <c r="F44" s="29"/>
    </row>
    <row r="45" spans="1:13" hidden="1" x14ac:dyDescent="0.45">
      <c r="B45" s="3" t="s">
        <v>37</v>
      </c>
      <c r="C45" s="3">
        <v>21</v>
      </c>
      <c r="D45" s="8" t="s">
        <v>13</v>
      </c>
      <c r="E45" s="28">
        <v>3</v>
      </c>
      <c r="F45" s="29" t="s">
        <v>26</v>
      </c>
    </row>
    <row r="46" spans="1:13" hidden="1" x14ac:dyDescent="0.45">
      <c r="B46" s="3" t="s">
        <v>27</v>
      </c>
      <c r="C46" s="3">
        <v>17</v>
      </c>
      <c r="D46" s="8" t="s">
        <v>13</v>
      </c>
      <c r="E46" s="28">
        <v>17</v>
      </c>
      <c r="F46" s="29" t="s">
        <v>28</v>
      </c>
    </row>
    <row r="47" spans="1:13" hidden="1" x14ac:dyDescent="0.45">
      <c r="B47" s="25" t="s">
        <v>9</v>
      </c>
      <c r="C47" s="3">
        <v>7</v>
      </c>
      <c r="D47" s="8" t="s">
        <v>13</v>
      </c>
      <c r="E47" s="28">
        <v>7</v>
      </c>
      <c r="F47" s="29" t="s">
        <v>38</v>
      </c>
      <c r="M47" s="10"/>
    </row>
    <row r="48" spans="1:13" hidden="1" x14ac:dyDescent="0.45">
      <c r="B48" s="34" t="s">
        <v>34</v>
      </c>
      <c r="C48" s="4"/>
      <c r="D48" s="9"/>
      <c r="E48" s="30"/>
      <c r="F48" s="31"/>
    </row>
    <row r="49" spans="1:6" hidden="1" x14ac:dyDescent="0.45">
      <c r="B49" s="26" t="s">
        <v>29</v>
      </c>
      <c r="C49" s="4">
        <v>0</v>
      </c>
      <c r="D49" s="9" t="s">
        <v>13</v>
      </c>
      <c r="E49" s="30">
        <v>8</v>
      </c>
      <c r="F49" s="31" t="s">
        <v>19</v>
      </c>
    </row>
    <row r="50" spans="1:6" hidden="1" x14ac:dyDescent="0.45">
      <c r="B50" s="26" t="s">
        <v>30</v>
      </c>
      <c r="C50" s="4">
        <v>5</v>
      </c>
      <c r="D50" s="9" t="s">
        <v>13</v>
      </c>
      <c r="E50" s="30">
        <v>6</v>
      </c>
      <c r="F50" s="31" t="s">
        <v>31</v>
      </c>
    </row>
    <row r="52" spans="1:6" x14ac:dyDescent="0.45">
      <c r="A52" s="10" t="s">
        <v>42</v>
      </c>
      <c r="B52" s="11" t="s">
        <v>32</v>
      </c>
      <c r="C52" s="11" t="s">
        <v>12</v>
      </c>
      <c r="D52" s="7"/>
      <c r="E52" s="12" t="s">
        <v>12</v>
      </c>
      <c r="F52" s="1"/>
    </row>
    <row r="53" spans="1:6" x14ac:dyDescent="0.45">
      <c r="B53" s="32" t="s">
        <v>16</v>
      </c>
      <c r="C53" s="2">
        <v>10</v>
      </c>
      <c r="D53" s="7" t="s">
        <v>13</v>
      </c>
      <c r="E53" s="27">
        <v>0</v>
      </c>
      <c r="F53" s="17" t="s">
        <v>20</v>
      </c>
    </row>
    <row r="54" spans="1:6" x14ac:dyDescent="0.45">
      <c r="B54" s="32" t="s">
        <v>17</v>
      </c>
      <c r="C54" s="2">
        <v>2</v>
      </c>
      <c r="D54" s="7" t="s">
        <v>13</v>
      </c>
      <c r="E54" s="27">
        <v>4</v>
      </c>
      <c r="F54" s="17" t="s">
        <v>21</v>
      </c>
    </row>
    <row r="55" spans="1:6" x14ac:dyDescent="0.45">
      <c r="B55" s="35" t="s">
        <v>44</v>
      </c>
      <c r="C55" s="2">
        <v>1</v>
      </c>
      <c r="D55" s="7" t="s">
        <v>13</v>
      </c>
      <c r="E55" s="27">
        <v>9</v>
      </c>
      <c r="F55" s="17" t="s">
        <v>23</v>
      </c>
    </row>
    <row r="56" spans="1:6" x14ac:dyDescent="0.45">
      <c r="B56" s="32" t="s">
        <v>11</v>
      </c>
      <c r="C56" s="2">
        <v>0</v>
      </c>
      <c r="D56" s="7" t="s">
        <v>13</v>
      </c>
      <c r="E56" s="27">
        <v>10</v>
      </c>
      <c r="F56" s="17" t="s">
        <v>22</v>
      </c>
    </row>
    <row r="57" spans="1:6" x14ac:dyDescent="0.45">
      <c r="B57" s="32" t="s">
        <v>18</v>
      </c>
      <c r="C57" s="2">
        <v>1</v>
      </c>
      <c r="D57" s="7" t="s">
        <v>13</v>
      </c>
      <c r="E57" s="27">
        <v>8</v>
      </c>
      <c r="F57" s="17" t="s">
        <v>10</v>
      </c>
    </row>
    <row r="58" spans="1:6" x14ac:dyDescent="0.45">
      <c r="B58" s="35" t="s">
        <v>21</v>
      </c>
      <c r="C58" s="2">
        <v>1</v>
      </c>
      <c r="D58" s="7" t="s">
        <v>13</v>
      </c>
      <c r="E58" s="27">
        <v>5</v>
      </c>
      <c r="F58" s="17" t="s">
        <v>16</v>
      </c>
    </row>
    <row r="59" spans="1:6" x14ac:dyDescent="0.45">
      <c r="B59" s="32" t="s">
        <v>23</v>
      </c>
      <c r="C59" s="2">
        <v>4</v>
      </c>
      <c r="D59" s="7" t="s">
        <v>13</v>
      </c>
      <c r="E59" s="27">
        <v>1</v>
      </c>
      <c r="F59" s="17" t="s">
        <v>17</v>
      </c>
    </row>
    <row r="60" spans="1:6" x14ac:dyDescent="0.45">
      <c r="B60" s="32" t="s">
        <v>22</v>
      </c>
      <c r="C60" s="2">
        <v>11</v>
      </c>
      <c r="D60" s="7" t="s">
        <v>13</v>
      </c>
      <c r="E60" s="27">
        <v>1</v>
      </c>
      <c r="F60" s="35" t="s">
        <v>44</v>
      </c>
    </row>
    <row r="61" spans="1:6" x14ac:dyDescent="0.45">
      <c r="B61" s="32" t="s">
        <v>10</v>
      </c>
      <c r="C61" s="2">
        <v>0</v>
      </c>
      <c r="D61" s="7" t="s">
        <v>13</v>
      </c>
      <c r="E61" s="27">
        <v>6</v>
      </c>
      <c r="F61" s="17" t="s">
        <v>11</v>
      </c>
    </row>
    <row r="62" spans="1:6" x14ac:dyDescent="0.45">
      <c r="B62" s="32" t="s">
        <v>20</v>
      </c>
      <c r="C62" s="2">
        <v>0</v>
      </c>
      <c r="D62" s="7" t="s">
        <v>13</v>
      </c>
      <c r="E62" s="27">
        <v>6</v>
      </c>
      <c r="F62" s="17" t="s">
        <v>18</v>
      </c>
    </row>
    <row r="63" spans="1:6" x14ac:dyDescent="0.45">
      <c r="B63" s="33" t="s">
        <v>33</v>
      </c>
      <c r="C63" s="3"/>
      <c r="D63" s="8"/>
      <c r="E63" s="28"/>
      <c r="F63" s="29"/>
    </row>
    <row r="64" spans="1:6" x14ac:dyDescent="0.45">
      <c r="B64" s="36" t="s">
        <v>28</v>
      </c>
      <c r="C64" s="3">
        <v>4</v>
      </c>
      <c r="D64" s="8" t="s">
        <v>13</v>
      </c>
      <c r="E64" s="28">
        <v>11</v>
      </c>
      <c r="F64" s="18" t="s">
        <v>43</v>
      </c>
    </row>
    <row r="65" spans="2:6" x14ac:dyDescent="0.45">
      <c r="B65" s="36" t="s">
        <v>45</v>
      </c>
      <c r="C65" s="3">
        <v>23</v>
      </c>
      <c r="D65" s="8" t="s">
        <v>13</v>
      </c>
      <c r="E65" s="28">
        <v>2</v>
      </c>
      <c r="F65" s="18" t="s">
        <v>26</v>
      </c>
    </row>
    <row r="66" spans="2:6" x14ac:dyDescent="0.45">
      <c r="B66" s="37" t="s">
        <v>9</v>
      </c>
      <c r="C66" s="3">
        <v>12</v>
      </c>
      <c r="D66" s="8" t="s">
        <v>13</v>
      </c>
      <c r="E66" s="28">
        <v>4</v>
      </c>
      <c r="F66" s="18" t="s">
        <v>27</v>
      </c>
    </row>
    <row r="67" spans="2:6" x14ac:dyDescent="0.45">
      <c r="B67" s="34" t="s">
        <v>34</v>
      </c>
      <c r="C67" s="4"/>
      <c r="D67" s="9"/>
      <c r="E67" s="30"/>
      <c r="F67" s="31"/>
    </row>
    <row r="68" spans="2:6" x14ac:dyDescent="0.45">
      <c r="B68" s="38" t="s">
        <v>29</v>
      </c>
      <c r="C68" s="4">
        <v>0</v>
      </c>
      <c r="D68" s="9" t="s">
        <v>13</v>
      </c>
      <c r="E68" s="30">
        <v>11</v>
      </c>
      <c r="F68" s="19" t="s">
        <v>31</v>
      </c>
    </row>
    <row r="69" spans="2:6" x14ac:dyDescent="0.45">
      <c r="B69" s="38" t="s">
        <v>30</v>
      </c>
      <c r="C69" s="4">
        <v>4</v>
      </c>
      <c r="D69" s="9" t="s">
        <v>13</v>
      </c>
      <c r="E69" s="30">
        <v>3</v>
      </c>
      <c r="F69" s="19" t="s">
        <v>19</v>
      </c>
    </row>
  </sheetData>
  <sortState xmlns:xlrd2="http://schemas.microsoft.com/office/spreadsheetml/2017/richdata2" ref="A27:I30">
    <sortCondition descending="1" ref="I27:I30"/>
    <sortCondition descending="1" ref="H27:H30"/>
    <sortCondition descending="1" ref="F27:F30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Coulter</dc:creator>
  <cp:lastModifiedBy>Jo Coulter</cp:lastModifiedBy>
  <cp:lastPrinted>2019-03-10T17:14:40Z</cp:lastPrinted>
  <dcterms:created xsi:type="dcterms:W3CDTF">2018-11-04T12:33:00Z</dcterms:created>
  <dcterms:modified xsi:type="dcterms:W3CDTF">2019-03-10T20:58:14Z</dcterms:modified>
</cp:coreProperties>
</file>